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<sst xmlns="http://schemas.openxmlformats.org/spreadsheetml/2006/main" count="61" uniqueCount="53">
  <si>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Załącznik Nr 1</t>
  </si>
  <si>
    <t>do Uchwały Nr XXIV/150/2009</t>
  </si>
  <si>
    <t>Prognoza kwoty długu i spłat na rok 2009 i lata następne</t>
  </si>
  <si>
    <t>Lp.</t>
  </si>
  <si>
    <t>Wyszczególnienie</t>
  </si>
  <si>
    <t>Wykonanie 2006</t>
  </si>
  <si>
    <t>Kwota długu na dzień 31.12.2008 planowane wykonanie</t>
  </si>
  <si>
    <t>1.</t>
  </si>
  <si>
    <r>
      <t xml:space="preserve">Zobowiązania wg tytułów dłużnych: </t>
    </r>
    <r>
      <rPr>
        <sz val="12"/>
        <rFont val="Tahoma"/>
        <family val="2"/>
      </rPr>
      <t>(1.1+1.2+1.3)</t>
    </r>
  </si>
  <si>
    <t>1.1</t>
  </si>
  <si>
    <t>Zaciągnięte zobowiązania (bez prefinansowania) z tytułu:</t>
  </si>
  <si>
    <t>a</t>
  </si>
  <si>
    <t>pożyczek</t>
  </si>
  <si>
    <t>b</t>
  </si>
  <si>
    <t>kredytów</t>
  </si>
  <si>
    <t>c</t>
  </si>
  <si>
    <t>obligacji</t>
  </si>
  <si>
    <t>1.2</t>
  </si>
  <si>
    <t>Planowane w roku budżetowym (bez prefinansowania):</t>
  </si>
  <si>
    <t>pożyczki</t>
  </si>
  <si>
    <t>kredyty,  w tym:</t>
  </si>
  <si>
    <t xml:space="preserve">   EBOiR</t>
  </si>
  <si>
    <t>obligacje</t>
  </si>
  <si>
    <t>1.3</t>
  </si>
  <si>
    <t>Pożyczki, kredyty i obligacje na prefinansowanie</t>
  </si>
  <si>
    <t xml:space="preserve">Zaciągnięte zobowiązania  </t>
  </si>
  <si>
    <t>Planowane zobowiązania</t>
  </si>
  <si>
    <t>Obsługa długu (2.1+2.2+2.3)</t>
  </si>
  <si>
    <t>2.1</t>
  </si>
  <si>
    <t>Spłata rat kapitałowych z wyłączeniem prefinansowania</t>
  </si>
  <si>
    <t xml:space="preserve">kredytów i pożyczek </t>
  </si>
  <si>
    <t>wykup papierów wartościowych</t>
  </si>
  <si>
    <t>udzielonych poręczeń</t>
  </si>
  <si>
    <t>2.2</t>
  </si>
  <si>
    <t>Spłata rat kapitałowych z tytułu prefinansowania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</si>
  <si>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</si>
  <si>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</si>
  <si>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</si>
  <si>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</si>
  <si>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</si>
  <si>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</si>
  <si>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</si>
  <si>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</si>
  <si>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</si>
  <si>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 xml:space="preserve">Relacje do dochodów (w %): </t>
  </si>
  <si>
    <t>6.1</t>
  </si>
  <si>
    <t>długu (art. 170 ust. 1) 1:3</t>
  </si>
  <si>
    <t>6.2</t>
  </si>
  <si>
    <t xml:space="preserve">długu po uwzględnieniu wyłączeń (art. 170 ust. 3)
</t>
  </si>
  <si>
    <t>6.3</t>
  </si>
  <si>
    <t>spłaty zadłużenia (art. 169 ust. 1) (2:3)</t>
  </si>
  <si>
    <t>6.4</t>
  </si>
  <si>
    <t>spłaty zadłużenia po uwzględnieniu wyłączeń (art. 169 ust. 3) (2.1+2.3):3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</si>
</sst>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_-* #,##0\ _z_ł_-;\-* #,##0\ _z_ł_-;_-* \-??\ _z_ł_-;_-@_-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2"/>
      <name val="Tahoma"/>
      <family val="2"/>
    </font>
    <font>
      <b/>
      <sz val="17"/>
      <name val="Tahoma"/>
      <family val="2"/>
    </font>
    <font>
      <b/>
      <sz val="14"/>
      <name val="Arial CE"/>
      <family val="2"/>
    </font>
    <font>
      <b/>
      <sz val="12"/>
      <name val="Tahoma"/>
      <family val="2"/>
    </font>
    <font>
      <sz val="6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66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23" fillId="24" borderId="10" xfId="0" applyFont="1" applyFill="1" applyBorder="1" applyAlignment="1">
      <alignment horizontal="center" vertical="center" wrapText="1"/>
    </xf>
    <xf numFmtId="164" fontId="23" fillId="24" borderId="11" xfId="0" applyFont="1" applyFill="1" applyBorder="1" applyAlignment="1">
      <alignment horizontal="center" vertical="center" wrapText="1"/>
    </xf>
    <xf numFmtId="164" fontId="23" fillId="24" borderId="12" xfId="0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vertical="center"/>
    </xf>
    <xf numFmtId="164" fontId="23" fillId="24" borderId="14" xfId="0" applyFont="1" applyFill="1" applyBorder="1" applyAlignment="1">
      <alignment vertical="center"/>
    </xf>
    <xf numFmtId="164" fontId="20" fillId="24" borderId="15" xfId="0" applyFont="1" applyFill="1" applyBorder="1" applyAlignment="1">
      <alignment horizontal="center" vertical="center"/>
    </xf>
    <xf numFmtId="164" fontId="1" fillId="24" borderId="0" xfId="0" applyFont="1" applyFill="1" applyAlignment="1">
      <alignment horizontal="center" vertical="center"/>
    </xf>
    <xf numFmtId="164" fontId="23" fillId="24" borderId="16" xfId="0" applyFont="1" applyFill="1" applyBorder="1" applyAlignment="1">
      <alignment horizontal="center" vertical="center" wrapText="1"/>
    </xf>
    <xf numFmtId="164" fontId="23" fillId="24" borderId="16" xfId="0" applyFont="1" applyFill="1" applyBorder="1" applyAlignment="1">
      <alignment horizontal="center" vertical="center"/>
    </xf>
    <xf numFmtId="164" fontId="23" fillId="24" borderId="17" xfId="0" applyFont="1" applyFill="1" applyBorder="1" applyAlignment="1">
      <alignment horizontal="center" vertical="center"/>
    </xf>
    <xf numFmtId="164" fontId="20" fillId="24" borderId="18" xfId="0" applyFont="1" applyFill="1" applyBorder="1" applyAlignment="1">
      <alignment horizontal="center" wrapText="1"/>
    </xf>
    <xf numFmtId="164" fontId="20" fillId="24" borderId="19" xfId="0" applyFont="1" applyFill="1" applyBorder="1" applyAlignment="1">
      <alignment horizontal="center" wrapText="1"/>
    </xf>
    <xf numFmtId="166" fontId="20" fillId="24" borderId="19" xfId="15" applyNumberFormat="1" applyFont="1" applyFill="1" applyBorder="1" applyAlignment="1" applyProtection="1">
      <alignment horizontal="center" wrapText="1"/>
      <protection/>
    </xf>
    <xf numFmtId="164" fontId="20" fillId="24" borderId="19" xfId="0" applyFont="1" applyFill="1" applyBorder="1" applyAlignment="1">
      <alignment/>
    </xf>
    <xf numFmtId="164" fontId="20" fillId="24" borderId="20" xfId="0" applyFont="1" applyFill="1" applyBorder="1" applyAlignment="1">
      <alignment/>
    </xf>
    <xf numFmtId="164" fontId="24" fillId="24" borderId="0" xfId="0" applyFont="1" applyFill="1" applyAlignment="1">
      <alignment/>
    </xf>
    <xf numFmtId="164" fontId="23" fillId="24" borderId="18" xfId="0" applyFont="1" applyFill="1" applyBorder="1" applyAlignment="1">
      <alignment horizontal="center" vertical="center" wrapText="1"/>
    </xf>
    <xf numFmtId="164" fontId="23" fillId="24" borderId="19" xfId="0" applyFont="1" applyFill="1" applyBorder="1" applyAlignment="1">
      <alignment horizontal="left" vertical="center" wrapText="1"/>
    </xf>
    <xf numFmtId="166" fontId="20" fillId="24" borderId="19" xfId="15" applyNumberFormat="1" applyFont="1" applyFill="1" applyBorder="1" applyAlignment="1" applyProtection="1">
      <alignment horizontal="center" vertical="center" wrapText="1"/>
      <protection/>
    </xf>
    <xf numFmtId="166" fontId="20" fillId="24" borderId="19" xfId="15" applyNumberFormat="1" applyFont="1" applyFill="1" applyBorder="1" applyAlignment="1" applyProtection="1">
      <alignment vertical="center" wrapText="1"/>
      <protection/>
    </xf>
    <xf numFmtId="166" fontId="20" fillId="24" borderId="20" xfId="15" applyNumberFormat="1" applyFont="1" applyFill="1" applyBorder="1" applyAlignment="1" applyProtection="1">
      <alignment vertical="center" wrapText="1"/>
      <protection/>
    </xf>
    <xf numFmtId="164" fontId="23" fillId="24" borderId="18" xfId="0" applyFont="1" applyFill="1" applyBorder="1" applyAlignment="1">
      <alignment horizontal="center" wrapText="1"/>
    </xf>
    <xf numFmtId="164" fontId="23" fillId="24" borderId="19" xfId="0" applyFont="1" applyFill="1" applyBorder="1" applyAlignment="1">
      <alignment wrapText="1"/>
    </xf>
    <xf numFmtId="166" fontId="20" fillId="24" borderId="19" xfId="15" applyNumberFormat="1" applyFont="1" applyFill="1" applyBorder="1" applyAlignment="1" applyProtection="1">
      <alignment horizontal="center" vertical="top" wrapText="1"/>
      <protection/>
    </xf>
    <xf numFmtId="166" fontId="20" fillId="24" borderId="19" xfId="15" applyNumberFormat="1" applyFont="1" applyFill="1" applyBorder="1" applyAlignment="1" applyProtection="1">
      <alignment vertical="top" wrapText="1"/>
      <protection/>
    </xf>
    <xf numFmtId="166" fontId="20" fillId="24" borderId="20" xfId="15" applyNumberFormat="1" applyFont="1" applyFill="1" applyBorder="1" applyAlignment="1" applyProtection="1">
      <alignment vertical="top" wrapText="1"/>
      <protection/>
    </xf>
    <xf numFmtId="164" fontId="1" fillId="24" borderId="0" xfId="0" applyFont="1" applyFill="1" applyAlignment="1">
      <alignment/>
    </xf>
    <xf numFmtId="164" fontId="20" fillId="24" borderId="19" xfId="0" applyFont="1" applyFill="1" applyBorder="1" applyAlignment="1">
      <alignment horizontal="left" wrapText="1" indent="1"/>
    </xf>
    <xf numFmtId="164" fontId="20" fillId="24" borderId="19" xfId="0" applyFont="1" applyFill="1" applyBorder="1" applyAlignment="1">
      <alignment/>
    </xf>
    <xf numFmtId="164" fontId="20" fillId="24" borderId="20" xfId="0" applyFont="1" applyFill="1" applyBorder="1" applyAlignment="1">
      <alignment/>
    </xf>
    <xf numFmtId="166" fontId="20" fillId="24" borderId="19" xfId="15" applyNumberFormat="1" applyFont="1" applyFill="1" applyBorder="1" applyAlignment="1" applyProtection="1">
      <alignment horizontal="left" wrapText="1" indent="1"/>
      <protection/>
    </xf>
    <xf numFmtId="164" fontId="20" fillId="24" borderId="19" xfId="0" applyFont="1" applyFill="1" applyBorder="1" applyAlignment="1">
      <alignment wrapText="1"/>
    </xf>
    <xf numFmtId="166" fontId="20" fillId="24" borderId="19" xfId="15" applyNumberFormat="1" applyFont="1" applyFill="1" applyBorder="1" applyAlignment="1" applyProtection="1">
      <alignment wrapText="1"/>
      <protection/>
    </xf>
    <xf numFmtId="166" fontId="23" fillId="24" borderId="19" xfId="15" applyNumberFormat="1" applyFont="1" applyFill="1" applyBorder="1" applyAlignment="1" applyProtection="1">
      <alignment wrapText="1"/>
      <protection/>
    </xf>
    <xf numFmtId="166" fontId="23" fillId="24" borderId="19" xfId="15" applyNumberFormat="1" applyFont="1" applyFill="1" applyBorder="1" applyAlignment="1" applyProtection="1">
      <alignment horizontal="center" vertical="center" wrapText="1"/>
      <protection/>
    </xf>
    <xf numFmtId="166" fontId="23" fillId="24" borderId="19" xfId="15" applyNumberFormat="1" applyFont="1" applyFill="1" applyBorder="1" applyAlignment="1" applyProtection="1">
      <alignment vertical="center" wrapText="1"/>
      <protection/>
    </xf>
    <xf numFmtId="166" fontId="23" fillId="24" borderId="20" xfId="15" applyNumberFormat="1" applyFont="1" applyFill="1" applyBorder="1" applyAlignment="1" applyProtection="1">
      <alignment vertical="center" wrapText="1"/>
      <protection/>
    </xf>
    <xf numFmtId="166" fontId="20" fillId="24" borderId="19" xfId="0" applyNumberFormat="1" applyFont="1" applyFill="1" applyBorder="1" applyAlignment="1">
      <alignment/>
    </xf>
    <xf numFmtId="166" fontId="20" fillId="24" borderId="19" xfId="15" applyNumberFormat="1" applyFont="1" applyFill="1" applyBorder="1" applyAlignment="1" applyProtection="1">
      <alignment/>
      <protection/>
    </xf>
    <xf numFmtId="166" fontId="20" fillId="24" borderId="20" xfId="15" applyNumberFormat="1" applyFont="1" applyFill="1" applyBorder="1" applyAlignment="1" applyProtection="1">
      <alignment/>
      <protection/>
    </xf>
    <xf numFmtId="166" fontId="23" fillId="24" borderId="19" xfId="15" applyNumberFormat="1" applyFont="1" applyFill="1" applyBorder="1" applyAlignment="1" applyProtection="1">
      <alignment horizontal="center" wrapText="1"/>
      <protection/>
    </xf>
    <xf numFmtId="166" fontId="23" fillId="24" borderId="19" xfId="15" applyNumberFormat="1" applyFont="1" applyFill="1" applyBorder="1" applyAlignment="1" applyProtection="1">
      <alignment vertical="top" wrapText="1"/>
      <protection/>
    </xf>
    <xf numFmtId="166" fontId="23" fillId="24" borderId="20" xfId="15" applyNumberFormat="1" applyFont="1" applyFill="1" applyBorder="1" applyAlignment="1" applyProtection="1">
      <alignment vertical="top" wrapText="1"/>
      <protection/>
    </xf>
    <xf numFmtId="164" fontId="25" fillId="24" borderId="0" xfId="0" applyFont="1" applyFill="1" applyAlignment="1">
      <alignment/>
    </xf>
    <xf numFmtId="164" fontId="1" fillId="24" borderId="0" xfId="0" applyFont="1" applyFill="1" applyAlignment="1">
      <alignment horizontal="left" vertical="center"/>
    </xf>
    <xf numFmtId="165" fontId="23" fillId="24" borderId="19" xfId="15" applyNumberFormat="1" applyFont="1" applyFill="1" applyBorder="1" applyAlignment="1" applyProtection="1">
      <alignment horizontal="center" vertical="center" wrapText="1"/>
      <protection/>
    </xf>
    <xf numFmtId="165" fontId="23" fillId="24" borderId="19" xfId="15" applyNumberFormat="1" applyFont="1" applyFill="1" applyBorder="1" applyAlignment="1" applyProtection="1">
      <alignment vertical="center" wrapText="1"/>
      <protection/>
    </xf>
    <xf numFmtId="164" fontId="20" fillId="24" borderId="19" xfId="0" applyFont="1" applyFill="1" applyBorder="1" applyAlignment="1">
      <alignment vertical="center"/>
    </xf>
    <xf numFmtId="164" fontId="20" fillId="24" borderId="20" xfId="0" applyFont="1" applyFill="1" applyBorder="1" applyAlignment="1">
      <alignment vertical="center"/>
    </xf>
    <xf numFmtId="165" fontId="23" fillId="24" borderId="19" xfId="15" applyNumberFormat="1" applyFont="1" applyFill="1" applyBorder="1" applyAlignment="1" applyProtection="1">
      <alignment horizontal="center" vertical="top" wrapText="1"/>
      <protection/>
    </xf>
    <xf numFmtId="165" fontId="23" fillId="24" borderId="19" xfId="15" applyNumberFormat="1" applyFont="1" applyFill="1" applyBorder="1" applyAlignment="1" applyProtection="1">
      <alignment vertical="top" wrapText="1"/>
      <protection/>
    </xf>
    <xf numFmtId="165" fontId="23" fillId="24" borderId="20" xfId="15" applyNumberFormat="1" applyFont="1" applyFill="1" applyBorder="1" applyAlignment="1" applyProtection="1">
      <alignment vertical="top" wrapText="1"/>
      <protection/>
    </xf>
    <xf numFmtId="165" fontId="20" fillId="24" borderId="19" xfId="15" applyNumberFormat="1" applyFont="1" applyFill="1" applyBorder="1" applyAlignment="1" applyProtection="1">
      <alignment horizontal="left" wrapText="1" indent="1"/>
      <protection/>
    </xf>
    <xf numFmtId="165" fontId="20" fillId="24" borderId="19" xfId="15" applyNumberFormat="1" applyFont="1" applyFill="1" applyBorder="1" applyAlignment="1" applyProtection="1">
      <alignment wrapText="1"/>
      <protection/>
    </xf>
    <xf numFmtId="165" fontId="20" fillId="24" borderId="20" xfId="15" applyNumberFormat="1" applyFont="1" applyFill="1" applyBorder="1" applyAlignment="1" applyProtection="1">
      <alignment wrapText="1"/>
      <protection/>
    </xf>
    <xf numFmtId="164" fontId="23" fillId="24" borderId="21" xfId="0" applyFont="1" applyFill="1" applyBorder="1" applyAlignment="1">
      <alignment horizontal="center" wrapText="1"/>
    </xf>
    <xf numFmtId="164" fontId="20" fillId="24" borderId="22" xfId="0" applyFont="1" applyFill="1" applyBorder="1" applyAlignment="1">
      <alignment horizontal="left" wrapText="1" indent="1"/>
    </xf>
    <xf numFmtId="165" fontId="20" fillId="24" borderId="22" xfId="15" applyNumberFormat="1" applyFont="1" applyFill="1" applyBorder="1" applyAlignment="1" applyProtection="1">
      <alignment horizontal="left" wrapText="1" indent="1"/>
      <protection/>
    </xf>
    <xf numFmtId="165" fontId="20" fillId="24" borderId="22" xfId="15" applyNumberFormat="1" applyFont="1" applyFill="1" applyBorder="1" applyAlignment="1" applyProtection="1">
      <alignment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="75" zoomScaleNormal="75" workbookViewId="0" topLeftCell="D1">
      <selection activeCell="K3" sqref="K3"/>
    </sheetView>
  </sheetViews>
  <sheetFormatPr defaultColWidth="9.00390625" defaultRowHeight="12.75"/>
  <cols>
    <col min="1" max="1" width="6.25390625" style="0" customWidth="1"/>
    <col min="2" max="2" width="70.00390625" style="0" customWidth="1"/>
    <col min="3" max="3" width="0" style="0" hidden="1" customWidth="1"/>
    <col min="4" max="4" width="24.375" style="0" customWidth="1"/>
    <col min="5" max="12" width="17.875" style="0" customWidth="1"/>
  </cols>
  <sheetData>
    <row r="1" spans="11:12" ht="18.75" customHeight="1">
      <c r="K1" s="1"/>
      <c r="L1" s="2"/>
    </row>
    <row r="2" spans="11:12" ht="18.75" customHeight="1">
      <c r="K2" s="1"/>
      <c r="L2" s="2" t="s">
        <v>0</v>
      </c>
    </row>
    <row r="3" spans="11:12" ht="12" customHeight="1">
      <c r="K3" s="3" t="s">
        <v>1</v>
      </c>
      <c r="L3" s="3"/>
    </row>
    <row r="4" spans="11:12" ht="12" customHeight="1">
      <c r="K4" s="3"/>
      <c r="L4" s="3"/>
    </row>
    <row r="5" spans="1:12" ht="43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0" ht="12.75" customHeight="1" hidden="1">
      <c r="A6" s="5"/>
      <c r="B6" s="5"/>
      <c r="C6" s="5"/>
      <c r="D6" s="5"/>
      <c r="E6" s="5"/>
      <c r="F6" s="5"/>
      <c r="G6" s="5"/>
      <c r="H6" s="5"/>
      <c r="I6" s="5"/>
      <c r="J6" s="5"/>
    </row>
    <row r="7" ht="12.75" hidden="1"/>
    <row r="8" spans="1:12" s="13" customFormat="1" ht="19.5" customHeight="1">
      <c r="A8" s="6" t="s">
        <v>3</v>
      </c>
      <c r="B8" s="7" t="s">
        <v>4</v>
      </c>
      <c r="C8" s="8" t="s">
        <v>5</v>
      </c>
      <c r="D8" s="9" t="s">
        <v>6</v>
      </c>
      <c r="E8" s="10"/>
      <c r="F8" s="11"/>
      <c r="G8" s="11"/>
      <c r="H8" s="11"/>
      <c r="I8" s="11"/>
      <c r="J8" s="11"/>
      <c r="K8" s="12"/>
      <c r="L8" s="12"/>
    </row>
    <row r="9" spans="1:12" s="13" customFormat="1" ht="51.75" customHeight="1">
      <c r="A9" s="6"/>
      <c r="B9" s="7"/>
      <c r="C9" s="14"/>
      <c r="D9" s="9"/>
      <c r="E9" s="14">
        <v>2009</v>
      </c>
      <c r="F9" s="14">
        <v>2010</v>
      </c>
      <c r="G9" s="14">
        <v>2011</v>
      </c>
      <c r="H9" s="14">
        <v>2012</v>
      </c>
      <c r="I9" s="14">
        <v>2013</v>
      </c>
      <c r="J9" s="14">
        <v>2014</v>
      </c>
      <c r="K9" s="15">
        <v>2015</v>
      </c>
      <c r="L9" s="16">
        <v>2016</v>
      </c>
    </row>
    <row r="10" spans="1:12" s="22" customFormat="1" ht="21.75" customHeight="1">
      <c r="A10" s="17">
        <v>1</v>
      </c>
      <c r="B10" s="18">
        <v>2</v>
      </c>
      <c r="C10" s="19"/>
      <c r="D10" s="18">
        <v>3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20"/>
      <c r="L10" s="21"/>
    </row>
    <row r="11" spans="1:12" s="13" customFormat="1" ht="21" customHeight="1">
      <c r="A11" s="23" t="s">
        <v>7</v>
      </c>
      <c r="B11" s="24" t="s">
        <v>8</v>
      </c>
      <c r="C11" s="25">
        <f>(C12+C16+C21)</f>
        <v>4523356</v>
      </c>
      <c r="D11" s="26">
        <f>(D12+D16+D21)</f>
        <v>5040012</v>
      </c>
      <c r="E11" s="26">
        <f>D11-E26-E27</f>
        <v>3560016</v>
      </c>
      <c r="F11" s="26">
        <f>E12-F26-F27</f>
        <v>2690020</v>
      </c>
      <c r="G11" s="26">
        <f>F12-G26-G27</f>
        <v>1810000</v>
      </c>
      <c r="H11" s="26">
        <f>G12-H26-H27</f>
        <v>1070000</v>
      </c>
      <c r="I11" s="26">
        <f>H12-I26-I27</f>
        <v>0</v>
      </c>
      <c r="J11" s="26">
        <f>J12</f>
        <v>0</v>
      </c>
      <c r="K11" s="26">
        <f>K12</f>
        <v>0</v>
      </c>
      <c r="L11" s="27">
        <f>L12</f>
        <v>0</v>
      </c>
    </row>
    <row r="12" spans="1:12" s="33" customFormat="1" ht="21" customHeight="1">
      <c r="A12" s="28" t="s">
        <v>9</v>
      </c>
      <c r="B12" s="29" t="s">
        <v>10</v>
      </c>
      <c r="C12" s="30">
        <f>SUM(C13:C15)+C20</f>
        <v>4523356</v>
      </c>
      <c r="D12" s="31">
        <f aca="true" t="shared" si="0" ref="D12:L12">SUM(D13:D15)</f>
        <v>5040012</v>
      </c>
      <c r="E12" s="31">
        <f t="shared" si="0"/>
        <v>3560016</v>
      </c>
      <c r="F12" s="31">
        <f t="shared" si="0"/>
        <v>2690020</v>
      </c>
      <c r="G12" s="31">
        <f t="shared" si="0"/>
        <v>1810000</v>
      </c>
      <c r="H12" s="31">
        <f t="shared" si="0"/>
        <v>1070000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2">
        <f t="shared" si="0"/>
        <v>0</v>
      </c>
    </row>
    <row r="13" spans="1:12" s="33" customFormat="1" ht="21.75" customHeight="1">
      <c r="A13" s="17" t="s">
        <v>11</v>
      </c>
      <c r="B13" s="34" t="s">
        <v>12</v>
      </c>
      <c r="C13" s="19">
        <v>0</v>
      </c>
      <c r="D13" s="31">
        <v>0</v>
      </c>
      <c r="E13" s="31"/>
      <c r="F13" s="31"/>
      <c r="G13" s="31"/>
      <c r="H13" s="31"/>
      <c r="I13" s="31"/>
      <c r="J13" s="31"/>
      <c r="K13" s="35"/>
      <c r="L13" s="36"/>
    </row>
    <row r="14" spans="1:12" s="33" customFormat="1" ht="24" customHeight="1">
      <c r="A14" s="17" t="s">
        <v>13</v>
      </c>
      <c r="B14" s="34" t="s">
        <v>14</v>
      </c>
      <c r="C14" s="19">
        <v>2283356</v>
      </c>
      <c r="D14" s="31">
        <v>1570012</v>
      </c>
      <c r="E14" s="31">
        <f aca="true" t="shared" si="1" ref="E14:L14">D14-E26</f>
        <v>670016</v>
      </c>
      <c r="F14" s="31">
        <f t="shared" si="1"/>
        <v>270020</v>
      </c>
      <c r="G14" s="31">
        <f t="shared" si="1"/>
        <v>0</v>
      </c>
      <c r="H14" s="31">
        <f t="shared" si="1"/>
        <v>0</v>
      </c>
      <c r="I14" s="31">
        <f t="shared" si="1"/>
        <v>0</v>
      </c>
      <c r="J14" s="31">
        <f t="shared" si="1"/>
        <v>0</v>
      </c>
      <c r="K14" s="31">
        <f t="shared" si="1"/>
        <v>0</v>
      </c>
      <c r="L14" s="32">
        <f t="shared" si="1"/>
        <v>0</v>
      </c>
    </row>
    <row r="15" spans="1:12" s="33" customFormat="1" ht="24" customHeight="1">
      <c r="A15" s="17" t="s">
        <v>15</v>
      </c>
      <c r="B15" s="34" t="s">
        <v>16</v>
      </c>
      <c r="C15" s="19">
        <v>2240000</v>
      </c>
      <c r="D15" s="31">
        <v>3470000</v>
      </c>
      <c r="E15" s="31">
        <f aca="true" t="shared" si="2" ref="E15:J15">D15+D16-E27</f>
        <v>2890000</v>
      </c>
      <c r="F15" s="31">
        <f t="shared" si="2"/>
        <v>2420000</v>
      </c>
      <c r="G15" s="31">
        <f t="shared" si="2"/>
        <v>1810000</v>
      </c>
      <c r="H15" s="31">
        <f t="shared" si="2"/>
        <v>1070000</v>
      </c>
      <c r="I15" s="31">
        <f t="shared" si="2"/>
        <v>0</v>
      </c>
      <c r="J15" s="31">
        <f t="shared" si="2"/>
        <v>0</v>
      </c>
      <c r="K15" s="31">
        <f>J15+J16-K27</f>
        <v>0</v>
      </c>
      <c r="L15" s="32">
        <f>K15+K16-L27</f>
        <v>0</v>
      </c>
    </row>
    <row r="16" spans="1:12" s="33" customFormat="1" ht="28.5" customHeight="1">
      <c r="A16" s="28" t="s">
        <v>17</v>
      </c>
      <c r="B16" s="29" t="s">
        <v>18</v>
      </c>
      <c r="C16" s="30">
        <f aca="true" t="shared" si="3" ref="C16:H16">SUM(C17:C20)</f>
        <v>0</v>
      </c>
      <c r="D16" s="31">
        <f t="shared" si="3"/>
        <v>0</v>
      </c>
      <c r="E16" s="31">
        <f>SUM(E17:E18)</f>
        <v>0</v>
      </c>
      <c r="F16" s="31">
        <f t="shared" si="3"/>
        <v>0</v>
      </c>
      <c r="G16" s="31">
        <f t="shared" si="3"/>
        <v>0</v>
      </c>
      <c r="H16" s="31">
        <f t="shared" si="3"/>
        <v>0</v>
      </c>
      <c r="I16" s="31">
        <f>SUM(I17:I20)</f>
        <v>0</v>
      </c>
      <c r="J16" s="31">
        <f>SUM(J17:J20)</f>
        <v>0</v>
      </c>
      <c r="K16" s="35"/>
      <c r="L16" s="36"/>
    </row>
    <row r="17" spans="1:12" s="33" customFormat="1" ht="23.25" customHeight="1">
      <c r="A17" s="17" t="s">
        <v>11</v>
      </c>
      <c r="B17" s="34" t="s">
        <v>19</v>
      </c>
      <c r="C17" s="37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5"/>
      <c r="L17" s="36"/>
    </row>
    <row r="18" spans="1:12" s="33" customFormat="1" ht="23.25" customHeight="1">
      <c r="A18" s="17" t="s">
        <v>13</v>
      </c>
      <c r="B18" s="34" t="s">
        <v>20</v>
      </c>
      <c r="C18" s="37">
        <v>0</v>
      </c>
      <c r="D18" s="31">
        <v>0</v>
      </c>
      <c r="E18" s="31">
        <f>E20</f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5"/>
      <c r="L18" s="36"/>
    </row>
    <row r="19" spans="1:12" s="33" customFormat="1" ht="23.25" customHeight="1">
      <c r="A19" s="17"/>
      <c r="B19" s="38" t="s">
        <v>21</v>
      </c>
      <c r="C19" s="39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5"/>
      <c r="L19" s="36"/>
    </row>
    <row r="20" spans="1:12" s="33" customFormat="1" ht="23.25" customHeight="1">
      <c r="A20" s="17" t="s">
        <v>15</v>
      </c>
      <c r="B20" s="34" t="s">
        <v>22</v>
      </c>
      <c r="C20" s="37"/>
      <c r="D20" s="31">
        <v>0</v>
      </c>
      <c r="E20" s="31">
        <v>0</v>
      </c>
      <c r="F20" s="31"/>
      <c r="G20" s="31"/>
      <c r="H20" s="31"/>
      <c r="I20" s="31"/>
      <c r="J20" s="31"/>
      <c r="K20" s="35"/>
      <c r="L20" s="36"/>
    </row>
    <row r="21" spans="1:12" s="33" customFormat="1" ht="21" customHeight="1">
      <c r="A21" s="28" t="s">
        <v>23</v>
      </c>
      <c r="B21" s="29" t="s">
        <v>24</v>
      </c>
      <c r="C21" s="40"/>
      <c r="D21" s="40">
        <f>SUM(D22:D23)</f>
        <v>0</v>
      </c>
      <c r="E21" s="40"/>
      <c r="F21" s="40">
        <f>SUM(F22:F23)</f>
        <v>0</v>
      </c>
      <c r="G21" s="40">
        <f>SUM(G22:G23)</f>
        <v>0</v>
      </c>
      <c r="H21" s="40">
        <f>SUM(H22:H23)</f>
        <v>0</v>
      </c>
      <c r="I21" s="40">
        <f>SUM(I22:I23)</f>
        <v>0</v>
      </c>
      <c r="J21" s="40">
        <f>SUM(J22:J23)</f>
        <v>0</v>
      </c>
      <c r="K21" s="35"/>
      <c r="L21" s="36"/>
    </row>
    <row r="22" spans="1:12" s="33" customFormat="1" ht="21" customHeight="1">
      <c r="A22" s="17" t="s">
        <v>11</v>
      </c>
      <c r="B22" s="38" t="s">
        <v>25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5"/>
      <c r="L22" s="36"/>
    </row>
    <row r="23" spans="1:12" s="33" customFormat="1" ht="21.75" customHeight="1">
      <c r="A23" s="17" t="s">
        <v>13</v>
      </c>
      <c r="B23" s="38" t="s">
        <v>26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5"/>
      <c r="L23" s="36"/>
    </row>
    <row r="24" spans="1:12" s="13" customFormat="1" ht="21.75" customHeight="1">
      <c r="A24" s="23">
        <v>2</v>
      </c>
      <c r="B24" s="24" t="s">
        <v>27</v>
      </c>
      <c r="C24" s="41">
        <f>C25+C29+C30</f>
        <v>789913</v>
      </c>
      <c r="D24" s="42">
        <f>D25+D29+D30</f>
        <v>2423746</v>
      </c>
      <c r="E24" s="42">
        <f aca="true" t="shared" si="4" ref="E24:L24">E25+E29+E30</f>
        <v>1934516</v>
      </c>
      <c r="F24" s="42">
        <f t="shared" si="4"/>
        <v>1952696</v>
      </c>
      <c r="G24" s="42">
        <f t="shared" si="4"/>
        <v>1896570</v>
      </c>
      <c r="H24" s="42">
        <f t="shared" si="4"/>
        <v>1696200</v>
      </c>
      <c r="I24" s="42">
        <f t="shared" si="4"/>
        <v>1946460</v>
      </c>
      <c r="J24" s="42">
        <f t="shared" si="4"/>
        <v>802710</v>
      </c>
      <c r="K24" s="42">
        <f t="shared" si="4"/>
        <v>774460</v>
      </c>
      <c r="L24" s="43">
        <f t="shared" si="4"/>
        <v>746210</v>
      </c>
    </row>
    <row r="25" spans="1:12" s="13" customFormat="1" ht="26.25" customHeight="1">
      <c r="A25" s="23" t="s">
        <v>28</v>
      </c>
      <c r="B25" s="24" t="s">
        <v>29</v>
      </c>
      <c r="C25" s="25">
        <f>SUM(C26:C28)</f>
        <v>659220</v>
      </c>
      <c r="D25" s="26">
        <f>SUM(D26:D28)</f>
        <v>2201746</v>
      </c>
      <c r="E25" s="26">
        <f aca="true" t="shared" si="5" ref="E25:L25">SUM(E26:E28)</f>
        <v>1736516</v>
      </c>
      <c r="F25" s="26">
        <f t="shared" si="5"/>
        <v>1785696</v>
      </c>
      <c r="G25" s="26">
        <f t="shared" si="5"/>
        <v>1767470</v>
      </c>
      <c r="H25" s="26">
        <f t="shared" si="5"/>
        <v>1599200</v>
      </c>
      <c r="I25" s="26">
        <f t="shared" si="5"/>
        <v>1900960</v>
      </c>
      <c r="J25" s="26">
        <f t="shared" si="5"/>
        <v>802710</v>
      </c>
      <c r="K25" s="26">
        <f t="shared" si="5"/>
        <v>774460</v>
      </c>
      <c r="L25" s="27">
        <f t="shared" si="5"/>
        <v>746210</v>
      </c>
    </row>
    <row r="26" spans="1:12" s="33" customFormat="1" ht="20.25" customHeight="1">
      <c r="A26" s="17" t="s">
        <v>11</v>
      </c>
      <c r="B26" s="34" t="s">
        <v>30</v>
      </c>
      <c r="C26" s="19">
        <v>659220</v>
      </c>
      <c r="D26" s="31">
        <v>399996</v>
      </c>
      <c r="E26" s="31">
        <v>899996</v>
      </c>
      <c r="F26" s="31">
        <v>399996</v>
      </c>
      <c r="G26" s="31">
        <v>270020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</row>
    <row r="27" spans="1:12" s="33" customFormat="1" ht="21.75" customHeight="1">
      <c r="A27" s="17" t="s">
        <v>13</v>
      </c>
      <c r="B27" s="34" t="s">
        <v>31</v>
      </c>
      <c r="C27" s="37"/>
      <c r="D27" s="31">
        <v>1630000</v>
      </c>
      <c r="E27" s="31">
        <v>580000</v>
      </c>
      <c r="F27" s="31">
        <v>470000</v>
      </c>
      <c r="G27" s="31">
        <v>610000</v>
      </c>
      <c r="H27" s="31">
        <v>740000</v>
      </c>
      <c r="I27" s="31">
        <v>1070000</v>
      </c>
      <c r="J27" s="31">
        <v>0</v>
      </c>
      <c r="K27" s="44"/>
      <c r="L27" s="36"/>
    </row>
    <row r="28" spans="1:12" s="33" customFormat="1" ht="21.75" customHeight="1">
      <c r="A28" s="17" t="s">
        <v>15</v>
      </c>
      <c r="B28" s="34" t="s">
        <v>32</v>
      </c>
      <c r="C28" s="37"/>
      <c r="D28" s="31">
        <v>171750</v>
      </c>
      <c r="E28" s="31">
        <v>256520</v>
      </c>
      <c r="F28" s="31">
        <v>915700</v>
      </c>
      <c r="G28" s="31">
        <v>887450</v>
      </c>
      <c r="H28" s="31">
        <v>859200</v>
      </c>
      <c r="I28" s="31">
        <v>830960</v>
      </c>
      <c r="J28" s="31">
        <v>802710</v>
      </c>
      <c r="K28" s="45">
        <v>774460</v>
      </c>
      <c r="L28" s="46">
        <v>746210</v>
      </c>
    </row>
    <row r="29" spans="1:12" s="33" customFormat="1" ht="24.75" customHeight="1">
      <c r="A29" s="28" t="s">
        <v>33</v>
      </c>
      <c r="B29" s="29" t="s">
        <v>34</v>
      </c>
      <c r="C29" s="47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2">
        <v>0</v>
      </c>
    </row>
    <row r="30" spans="1:12" s="50" customFormat="1" ht="23.25" customHeight="1">
      <c r="A30" s="28" t="s">
        <v>35</v>
      </c>
      <c r="B30" s="29" t="s">
        <v>36</v>
      </c>
      <c r="C30" s="47">
        <v>130693</v>
      </c>
      <c r="D30" s="48">
        <v>222000</v>
      </c>
      <c r="E30" s="48">
        <v>198000</v>
      </c>
      <c r="F30" s="48">
        <v>167000</v>
      </c>
      <c r="G30" s="48">
        <v>129100</v>
      </c>
      <c r="H30" s="48">
        <v>97000</v>
      </c>
      <c r="I30" s="48">
        <v>45500</v>
      </c>
      <c r="J30" s="48">
        <v>0</v>
      </c>
      <c r="K30" s="48">
        <v>0</v>
      </c>
      <c r="L30" s="49">
        <v>0</v>
      </c>
    </row>
    <row r="31" spans="1:12" s="13" customFormat="1" ht="23.25" customHeight="1">
      <c r="A31" s="23" t="s">
        <v>37</v>
      </c>
      <c r="B31" s="24" t="s">
        <v>38</v>
      </c>
      <c r="C31" s="41">
        <v>17516729</v>
      </c>
      <c r="D31" s="26">
        <v>21569133</v>
      </c>
      <c r="E31" s="26">
        <v>22232514</v>
      </c>
      <c r="F31" s="26">
        <v>21830800</v>
      </c>
      <c r="G31" s="26">
        <v>22070020</v>
      </c>
      <c r="H31" s="26">
        <v>22100000</v>
      </c>
      <c r="I31" s="26">
        <v>22100800</v>
      </c>
      <c r="J31" s="26">
        <v>22100000</v>
      </c>
      <c r="K31" s="26">
        <v>22100000</v>
      </c>
      <c r="L31" s="27">
        <v>22100000</v>
      </c>
    </row>
    <row r="32" spans="1:12" s="51" customFormat="1" ht="23.25" customHeight="1">
      <c r="A32" s="23" t="s">
        <v>39</v>
      </c>
      <c r="B32" s="24" t="s">
        <v>40</v>
      </c>
      <c r="C32" s="41">
        <v>20086716</v>
      </c>
      <c r="D32" s="26">
        <v>20292526</v>
      </c>
      <c r="E32" s="26">
        <v>20752518</v>
      </c>
      <c r="F32" s="26">
        <v>20960804</v>
      </c>
      <c r="G32" s="26">
        <v>21190000</v>
      </c>
      <c r="H32" s="26">
        <v>21360000</v>
      </c>
      <c r="I32" s="26">
        <v>21030800</v>
      </c>
      <c r="J32" s="26">
        <v>22100000</v>
      </c>
      <c r="K32" s="26">
        <v>22100000</v>
      </c>
      <c r="L32" s="26">
        <v>22100000</v>
      </c>
    </row>
    <row r="33" spans="1:12" s="51" customFormat="1" ht="24.75" customHeight="1">
      <c r="A33" s="23" t="s">
        <v>41</v>
      </c>
      <c r="B33" s="24" t="s">
        <v>42</v>
      </c>
      <c r="C33" s="41">
        <f aca="true" t="shared" si="6" ref="C33:J33">C31-C32</f>
        <v>-2569987</v>
      </c>
      <c r="D33" s="42">
        <f t="shared" si="6"/>
        <v>1276607</v>
      </c>
      <c r="E33" s="42">
        <f t="shared" si="6"/>
        <v>1479996</v>
      </c>
      <c r="F33" s="42">
        <f t="shared" si="6"/>
        <v>869996</v>
      </c>
      <c r="G33" s="42">
        <f t="shared" si="6"/>
        <v>880020</v>
      </c>
      <c r="H33" s="42">
        <f t="shared" si="6"/>
        <v>740000</v>
      </c>
      <c r="I33" s="42">
        <f t="shared" si="6"/>
        <v>1070000</v>
      </c>
      <c r="J33" s="42">
        <f t="shared" si="6"/>
        <v>0</v>
      </c>
      <c r="K33" s="42">
        <f>K31-K32</f>
        <v>0</v>
      </c>
      <c r="L33" s="43">
        <f>L31-L32</f>
        <v>0</v>
      </c>
    </row>
    <row r="34" spans="1:12" s="13" customFormat="1" ht="21" customHeight="1">
      <c r="A34" s="23" t="s">
        <v>43</v>
      </c>
      <c r="B34" s="24" t="s">
        <v>44</v>
      </c>
      <c r="C34" s="52">
        <v>0</v>
      </c>
      <c r="D34" s="53"/>
      <c r="E34" s="53"/>
      <c r="F34" s="53"/>
      <c r="G34" s="53"/>
      <c r="H34" s="53"/>
      <c r="I34" s="53"/>
      <c r="J34" s="53"/>
      <c r="K34" s="54"/>
      <c r="L34" s="55"/>
    </row>
    <row r="35" spans="1:12" s="33" customFormat="1" ht="18" customHeight="1">
      <c r="A35" s="28" t="s">
        <v>45</v>
      </c>
      <c r="B35" s="34" t="s">
        <v>46</v>
      </c>
      <c r="C35" s="56">
        <f aca="true" t="shared" si="7" ref="C35:L35">C11/C31*100</f>
        <v>25.82306319861431</v>
      </c>
      <c r="D35" s="57">
        <f t="shared" si="7"/>
        <v>23.366780667540045</v>
      </c>
      <c r="E35" s="57">
        <f t="shared" si="7"/>
        <v>16.012656058599582</v>
      </c>
      <c r="F35" s="57">
        <f t="shared" si="7"/>
        <v>12.322132033640544</v>
      </c>
      <c r="G35" s="57">
        <f t="shared" si="7"/>
        <v>8.201170637815462</v>
      </c>
      <c r="H35" s="57">
        <f t="shared" si="7"/>
        <v>4.841628959276019</v>
      </c>
      <c r="I35" s="57">
        <f t="shared" si="7"/>
        <v>0</v>
      </c>
      <c r="J35" s="57">
        <f t="shared" si="7"/>
        <v>0</v>
      </c>
      <c r="K35" s="57">
        <f t="shared" si="7"/>
        <v>0</v>
      </c>
      <c r="L35" s="58">
        <f t="shared" si="7"/>
        <v>0</v>
      </c>
    </row>
    <row r="36" spans="1:12" s="33" customFormat="1" ht="33" customHeight="1">
      <c r="A36" s="28" t="s">
        <v>47</v>
      </c>
      <c r="B36" s="34" t="s">
        <v>48</v>
      </c>
      <c r="C36" s="59">
        <f>((C12+C16-C25))/C31*100</f>
        <v>22.059689340401395</v>
      </c>
      <c r="D36" s="60">
        <f aca="true" t="shared" si="8" ref="D36:L36">((D12+D16))/D31*100</f>
        <v>23.366780667540045</v>
      </c>
      <c r="E36" s="60">
        <f t="shared" si="8"/>
        <v>16.012656058599582</v>
      </c>
      <c r="F36" s="60">
        <f t="shared" si="8"/>
        <v>12.322132033640544</v>
      </c>
      <c r="G36" s="60">
        <f t="shared" si="8"/>
        <v>8.201170637815462</v>
      </c>
      <c r="H36" s="60">
        <f t="shared" si="8"/>
        <v>4.841628959276019</v>
      </c>
      <c r="I36" s="60">
        <f t="shared" si="8"/>
        <v>0</v>
      </c>
      <c r="J36" s="60">
        <f t="shared" si="8"/>
        <v>0</v>
      </c>
      <c r="K36" s="60">
        <f t="shared" si="8"/>
        <v>0</v>
      </c>
      <c r="L36" s="61">
        <f t="shared" si="8"/>
        <v>0</v>
      </c>
    </row>
    <row r="37" spans="1:12" s="33" customFormat="1" ht="23.25" customHeight="1">
      <c r="A37" s="28" t="s">
        <v>49</v>
      </c>
      <c r="B37" s="34" t="s">
        <v>50</v>
      </c>
      <c r="C37" s="59">
        <f>C24/C31*100</f>
        <v>4.509477768366457</v>
      </c>
      <c r="D37" s="60">
        <f>D24/D31*100</f>
        <v>11.237104430669513</v>
      </c>
      <c r="E37" s="60">
        <f>E24/E31*100</f>
        <v>8.70129217055705</v>
      </c>
      <c r="F37" s="60">
        <f aca="true" t="shared" si="9" ref="F37:L37">F24/F31*100</f>
        <v>8.94468365795115</v>
      </c>
      <c r="G37" s="60">
        <f t="shared" si="9"/>
        <v>8.593422208045123</v>
      </c>
      <c r="H37" s="60">
        <f t="shared" si="9"/>
        <v>7.675113122171946</v>
      </c>
      <c r="I37" s="60">
        <f t="shared" si="9"/>
        <v>8.807192499819012</v>
      </c>
      <c r="J37" s="60">
        <f t="shared" si="9"/>
        <v>3.6321719457013577</v>
      </c>
      <c r="K37" s="60">
        <f t="shared" si="9"/>
        <v>3.5043438914027147</v>
      </c>
      <c r="L37" s="61">
        <f t="shared" si="9"/>
        <v>3.376515837104072</v>
      </c>
    </row>
    <row r="38" spans="1:12" s="33" customFormat="1" ht="37.5" customHeight="1">
      <c r="A38" s="62" t="s">
        <v>51</v>
      </c>
      <c r="B38" s="63" t="s">
        <v>52</v>
      </c>
      <c r="C38" s="64">
        <f>(C25+C30)/C31*100</f>
        <v>4.509477768366457</v>
      </c>
      <c r="D38" s="65">
        <f aca="true" t="shared" si="10" ref="D38:L38">(D25+D30-D28)/D31*100</f>
        <v>10.440827640128141</v>
      </c>
      <c r="E38" s="65">
        <f t="shared" si="10"/>
        <v>7.547486532562174</v>
      </c>
      <c r="F38" s="65">
        <f t="shared" si="10"/>
        <v>4.750151162577643</v>
      </c>
      <c r="G38" s="65">
        <f t="shared" si="10"/>
        <v>4.57235652708969</v>
      </c>
      <c r="H38" s="65">
        <f t="shared" si="10"/>
        <v>3.7873303167420818</v>
      </c>
      <c r="I38" s="65">
        <f t="shared" si="10"/>
        <v>5.047328603489467</v>
      </c>
      <c r="J38" s="65">
        <f t="shared" si="10"/>
        <v>0</v>
      </c>
      <c r="K38" s="65">
        <f t="shared" si="10"/>
        <v>0</v>
      </c>
      <c r="L38" s="65">
        <f t="shared" si="10"/>
        <v>0</v>
      </c>
    </row>
  </sheetData>
  <mergeCells count="5">
    <mergeCell ref="A5:L5"/>
    <mergeCell ref="A8:A9"/>
    <mergeCell ref="B8:B9"/>
    <mergeCell ref="D8:D9"/>
    <mergeCell ref="K8:L8"/>
  </mergeCells>
  <printOptions horizontalCentered="1" verticalCentered="1"/>
  <pageMargins left="0.5902777777777778" right="0.5902777777777778" top="0.6201388888888889" bottom="0.8097222222222222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2009-01-28T11:43:05Z</cp:lastPrinted>
  <dcterms:created xsi:type="dcterms:W3CDTF">1998-12-09T13:02:10Z</dcterms:created>
  <dcterms:modified xsi:type="dcterms:W3CDTF">2009-01-28T11:44:13Z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</Properties>
</file>